
<file path=[Content_Types].xml><?xml version="1.0" encoding="utf-8"?>
<Types xmlns="http://schemas.openxmlformats.org/package/2006/content-types">
  <Default Extension="rels" ContentType="application/vnd.openxmlformats-package.relationships+xml"/>
  <Default Extension="xlbin" ContentType="application/vnd.openxmlformats-officedocument.spreadsheetml.printerSettings"/>
  <Default Extension="xml" ContentType="application/xml"/>
  <Default Extension="vml" ContentType="application/vnd.openxmlformats-officedocument.vmlDrawing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
  <Relationship Id="rId4" Type="http://schemas.openxmlformats.org/officeDocument/2006/relationships/custom-properties" Target="docProps/custom.xml"/>
  <Relationship Id="rId3" Type="http://schemas.openxmlformats.org/package/2006/relationships/metadata/core-properties" Target="docProps/core.xml"/>
  <Relationship Id="rId2" Type="http://schemas.openxmlformats.org/officeDocument/2006/relationships/extended-properties" Target="docProps/app.xml"/>
 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>
  <fileVersion lastEdited="4" lowestEdited="4" rupBuild="3820"/>
  <workbookPr date1904="0"/>
  <bookViews>
    <workbookView activeTab="0" windowWidth="14400" windowHeight="6250"/>
  </bookViews>
  <sheets>
    <sheet name="Sheet1" sheetId="1" r:id="rId1"/>
  </sheets>
  <definedNames>
    <definedName name="_xlnm.Sheet_Title" localSheetId="0">"Sheet1"</definedName>
    <definedName name="_xlnm.Print_Area" localSheetId="0">#REF!</definedName>
  </definedNames>
  <calcPr calcMode="auto" iterate="1" iterateCount="100" iterateDelta="0.001"/>
  <webPublishing allowPng="1" css="0" codePage="1252"/>
</workbook>
</file>

<file path=xl/sharedStrings.xml><?xml version="1.0" encoding="utf-8"?>
<sst xmlns="http://schemas.openxmlformats.org/spreadsheetml/2006/main" uniqueCount="5" count="5">
  <si>
    <t>All variables the names of which are highlighrtted in green are computed </t>
  </si>
  <si>
    <t>Those highlighted in cyab are given (=oberved, recorded)</t>
  </si>
  <si>
    <t>Actual extremes</t>
  </si>
  <si>
    <t>Detrended extremes</t>
  </si>
  <si>
    <t>Dummy (=invented) data</t>
  </si>
</sst>
</file>

<file path=xl/styles.xml><?xml version="1.0" encoding="utf-8"?>
<styleSheet xmlns="http://schemas.openxmlformats.org/spreadsheetml/2006/main">
  <numFmts count="3">
    <numFmt formatCode="0.000" numFmtId="100"/>
    <numFmt formatCode="0.00000" numFmtId="101"/>
    <numFmt formatCode="0.0000" numFmtId="102"/>
  </numFmts>
  <fonts count="1">
    <font>
      <b val="0"/>
      <i val="0"/>
      <u val="none"/>
      <color rgb="FF000000"/>
      <name val="Sans"/>
      <vertAlign val="baseline"/>
      <sz val="10"/>
      <strike val="0"/>
    </font>
  </fonts>
  <fills count="11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00FFFF"/>
        <bgColor rgb="FF000000"/>
      </patternFill>
    </fill>
    <fill>
      <patternFill patternType="none">
        <fgColor rgb="FF00FF00"/>
        <bgColor rgb="FF000000"/>
      </patternFill>
    </fill>
    <fill>
      <patternFill patternType="none">
        <fgColor rgb="FFE8BED3"/>
        <bgColor rgb="FF000000"/>
      </patternFill>
    </fill>
    <fill>
      <patternFill patternType="solid">
        <fgColor rgb="FFE8BED3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FFFF99"/>
        <bgColor rgb="FF000000"/>
      </patternFill>
    </fill>
    <fill>
      <patternFill patternType="none">
        <fgColor rgb="FFFFFF00"/>
        <bgColor rgb="FF000000"/>
      </patternFill>
    </fill>
    <fill>
      <patternFill patternType="none">
        <fgColor rgb="FFCCFFCC"/>
        <bgColor rgb="FF000000"/>
      </patternFill>
    </fill>
  </fills>
  <borders count="1">
    <border diagonalUp="0" diagonalDown="0">
      <left style="none">
        <color rgb="FFC7C7C7"/>
      </left>
      <right style="none">
        <color rgb="FFC7C7C7"/>
      </right>
      <top style="none">
        <color rgb="FFC7C7C7"/>
      </top>
      <bottom style="none">
        <color rgb="FFC7C7C7"/>
      </bottom>
    </border>
  </borders>
  <cellStyleXfs count="1">
    <xf fontId="0" fillId="0" borderId="0" numFmtId="0">
      <alignment horizontal="general" vertical="bottom" wrapText="0" shrinkToFit="0" textRotation="0" indent="0"/>
      <protection locked="1" hidden="0"/>
    </xf>
  </cellStyleXfs>
  <cellXfs count="25">
    <xf applyAlignment="1" applyBorder="1" applyFont="1" applyFill="1" applyNumberFormat="1" fontId="0" fillId="0" borderId="0" numFmtId="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0" fillId="0" borderId="0" numFmtId="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0" fillId="2" borderId="0" numFmtId="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0" fillId="3" borderId="0" numFmtId="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0" fillId="4" borderId="0" numFmtId="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0" fillId="0" borderId="0" numFmtId="10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0" fillId="5" borderId="0" numFmtId="10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0" fillId="6" borderId="0" numFmtId="10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0" fillId="7" borderId="0" numFmtId="10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0" fillId="0" borderId="0" numFmtId="101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0" fillId="8" borderId="0" numFmtId="10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0" fillId="2" borderId="0" numFmtId="10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0" fillId="2" borderId="0" numFmtId="102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0" fillId="8" borderId="0" numFmtId="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0" fillId="8" borderId="0" numFmtId="2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0" fillId="8" borderId="0" numFmtId="102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0" fillId="5" borderId="0" numFmtId="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0" fillId="0" borderId="0" numFmtId="2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0" fillId="0" borderId="0" numFmtId="102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0" fillId="9" borderId="0" numFmtId="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0" fillId="6" borderId="0" numFmtId="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0" fillId="9" borderId="0" numFmtId="2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0" fillId="9" borderId="0" numFmtId="102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0" fillId="10" borderId="0" numFmtId="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0" fillId="7" borderId="0" numFmtId="2" xfId="0">
      <alignment horizontal="general" vertical="bottom" wrapText="0" shrinkToFit="0" textRotation="0" indent="0"/>
      <protection locked="1" hidden="0"/>
    </xf>
  </cellXfs>
</styleSheet>
</file>

<file path=xl/_rels/workbook.xml.rels><?xml version="1.0" encoding="UTF-8"?>
<Relationships xmlns="http://schemas.openxmlformats.org/package/2006/relationships">
  <Relationship Id="rId3" Type="http://schemas.openxmlformats.org/officeDocument/2006/relationships/styles" Target="styles.xml"/>
  <Relationship Id="rId2" Type="http://schemas.openxmlformats.org/officeDocument/2006/relationships/sharedStrings" Target="sharedStrings.xml"/>
  <Relationship Id="rId1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 xmlns:r="http://schemas.openxmlformats.org/officeDocument/2006/relationships" xmlns:gnmx="http://www.gnumeric.org/ext/spreadsheetml">
  <sheetPr>
    <pageSetUpPr fitToPage="0"/>
  </sheetPr>
  <dimension ref="A1:L58"/>
  <sheetViews>
    <sheetView workbookViewId="0" tabSelected="1">
      <selection activeCell="A1" sqref="A1:G1"/>
    </sheetView>
  </sheetViews>
  <sheetFormatPr defaultColWidth="60.75" defaultRowHeight="13.5"/>
  <cols>
    <col min="1" max="7" style="1" width="11.570733173076924"/>
    <col min="8" max="8" style="1" width="14.142007211538463" bestFit="1" customWidth="1"/>
    <col min="9" max="256" style="1" width="11.570733173076924"/>
  </cols>
  <sheetData>
    <row r="1" spans="1:12">
      <c r="A1" s="2" t="s">
        <v>0</v>
      </c>
      <c r="B1" s="2"/>
      <c r="C1" s="2"/>
      <c r="D1" s="2"/>
      <c r="E1" s="2"/>
      <c r="F1" s="2"/>
      <c r="G1" s="2"/>
    </row>
    <row r="2" spans="1:12">
      <c r="A2" s="3" t="s">
        <v>1</v>
      </c>
      <c r="B2" s="3"/>
      <c r="C2" s="3"/>
      <c r="D2" s="3"/>
      <c r="E2" s="3"/>
      <c r="F2" s="3"/>
      <c r="G2" s="3"/>
    </row>
    <row r="3" spans="1:12">
      <c r="A3" s="4"/>
      <c r="B3" s="4"/>
      <c r="C3" s="5"/>
      <c r="D3" s="5"/>
      <c r="E3" s="6"/>
      <c r="F3" s="6"/>
      <c r="G3" s="5"/>
    </row>
    <row r="4" spans="1:12">
      <c r="A4" s="2" t="inlineStr">
        <is>
          <t>Average</t>
        </is>
      </c>
      <c r="B4" s="2"/>
      <c r="C4" s="5">
        <f>AVERAGE(C12:C55)</f>
        <v>4.122727272727273</v>
      </c>
      <c r="D4" s="5"/>
      <c r="E4" s="7" t="s">
        <v>2</v>
      </c>
      <c r="F4" s="7"/>
      <c r="G4" s="7"/>
    </row>
    <row r="5" spans="1:12">
      <c r="A5" s="2" t="inlineStr">
        <is>
          <t>Standard deviation</t>
        </is>
      </c>
      <c r="B5" s="2"/>
      <c r="C5" s="5">
        <f>_xlfn.STDEV.S(C12:C55)</f>
        <v>1.5390821239801273</v>
      </c>
      <c r="D5" s="5"/>
      <c r="E5" s="8" t="s">
        <v>3</v>
      </c>
      <c r="F5" s="8"/>
      <c r="G5" s="8"/>
    </row>
    <row r="6" spans="1:12">
      <c r="A6" s="2" t="inlineStr">
        <is>
          <t>Slope</t>
        </is>
      </c>
      <c r="B6" s="2"/>
      <c r="C6" s="9">
        <f>SLOPE(C12:C55,B12:B55)</f>
        <v>0.052008456659619451</v>
      </c>
      <c r="E6" s="10" t="s">
        <v>4</v>
      </c>
      <c r="F6" s="10"/>
      <c r="G6" s="10"/>
    </row>
    <row r="7" spans="1:12">
      <c r="A7" s="2" t="inlineStr">
        <is>
          <t>Intercept</t>
        </is>
      </c>
      <c r="B7" s="2"/>
      <c r="C7">
        <f>INTERCEPT(C12:C55,B12:B55)</f>
        <v>-100.02420718816067</v>
      </c>
      <c r="E7" s="5"/>
      <c r="F7" s="5"/>
    </row>
    <row r="8" spans="1:12">
      <c r="F8" s="5"/>
    </row>
    <row r="9" spans="1:12">
      <c r="A9" s="3" t="inlineStr">
        <is>
          <t>Nr</t>
        </is>
      </c>
      <c r="B9" s="3" t="inlineStr">
        <is>
          <t>Year</t>
        </is>
      </c>
      <c r="C9" s="3" t="inlineStr">
        <is>
          <t>Actual</t>
        </is>
      </c>
      <c r="D9" s="2" t="inlineStr">
        <is>
          <t>Trend</t>
        </is>
      </c>
      <c r="E9" s="2" t="inlineStr">
        <is>
          <t>Detrend</t>
        </is>
      </c>
      <c r="F9" s="11" t="inlineStr">
        <is>
          <t>Act_norm</t>
        </is>
      </c>
      <c r="G9" s="2" t="inlineStr">
        <is>
          <t>Norm_dist</t>
        </is>
      </c>
      <c r="H9" s="12" t="inlineStr">
        <is>
          <t>%Rank_Actual</t>
        </is>
      </c>
    </row>
    <row r="10" spans="1:12">
      <c r="A10" s="13">
        <v>0</v>
      </c>
      <c r="B10" s="13">
        <v>-9999</v>
      </c>
      <c r="C10" s="13">
        <v>-1</v>
      </c>
      <c r="D10" s="14"/>
      <c r="E10" s="13"/>
      <c r="F10" s="10"/>
      <c r="G10" s="10">
        <f>_xlfn.NORM.DIST(C10,$C$4,$C$5,1)</f>
        <v>0.00043668458771559067</v>
      </c>
      <c r="H10" s="15"/>
      <c r="L10" s="16"/>
    </row>
    <row r="11" spans="1:12">
      <c r="A11" s="13">
        <v>0</v>
      </c>
      <c r="B11" s="13">
        <v>-9999</v>
      </c>
      <c r="C11" s="13">
        <v>0</v>
      </c>
      <c r="D11" s="13"/>
      <c r="E11" s="13"/>
      <c r="F11" s="10"/>
      <c r="G11" s="10">
        <f>_xlfn.NORM.DIST(C11,$C$4,$C$5,1)</f>
        <v>0.0036955150885778112</v>
      </c>
      <c r="H11" s="15"/>
    </row>
    <row r="12" spans="1:12">
      <c r="A12">
        <v>1</v>
      </c>
      <c r="B12">
        <v>1981</v>
      </c>
      <c r="C12">
        <v>2.7999999999999998</v>
      </c>
      <c r="D12" s="17">
        <f>$C$6*B12+$C$7</f>
        <v>3.0045454545454646</v>
      </c>
      <c r="E12" s="17">
        <f>C12-D12</f>
        <v>-0.2045454545454648</v>
      </c>
      <c r="F12" s="5">
        <f>(C12-$C$4)/$C$5</f>
        <v>-0.85942605148752427</v>
      </c>
      <c r="G12" s="5">
        <f>_xlfn.NORM.DIST(C12,$C$4,$C$5,1)</f>
        <v>0.19505275097363126</v>
      </c>
      <c r="H12" s="18">
        <f>_xlfn.PERCENTRANK.INC(C$12:C$55,C12,2)</f>
        <v>0.23000000000000001</v>
      </c>
    </row>
    <row r="13" spans="1:12">
      <c r="A13">
        <v>2</v>
      </c>
      <c r="B13">
        <v>1982</v>
      </c>
      <c r="C13">
        <v>2.6000000000000001</v>
      </c>
      <c r="D13" s="17">
        <f>$C$6*B13+$C$7</f>
        <v>3.0565539112050715</v>
      </c>
      <c r="E13" s="17">
        <f>C13-D13</f>
        <v>-0.45655391120507138</v>
      </c>
      <c r="F13" s="5">
        <f>(C13-$C$4)/$C$5</f>
        <v>-0.98937363315574078</v>
      </c>
      <c r="G13" s="5">
        <f>_xlfn.NORM.DIST(C13,$C$4,$C$5,1)</f>
        <v>0.16124018498557455</v>
      </c>
      <c r="H13" s="18">
        <f>_xlfn.PERCENTRANK.INC(C$12:C$55,C13,2)</f>
        <v>0.17999999999999999</v>
      </c>
    </row>
    <row r="14" spans="1:12">
      <c r="A14">
        <v>3</v>
      </c>
      <c r="B14">
        <v>1983</v>
      </c>
      <c r="C14">
        <v>3.7000000000000002</v>
      </c>
      <c r="D14" s="17">
        <f>$C$6*B14+$C$7</f>
        <v>3.1085623678646925</v>
      </c>
      <c r="E14" s="17">
        <f>C14-D14</f>
        <v>0.59143763213530764</v>
      </c>
      <c r="F14" s="5">
        <f>(C14-$C$4)/$C$5</f>
        <v>-0.274661933980549</v>
      </c>
      <c r="G14" s="5">
        <f>_xlfn.NORM.DIST(C14,$C$4,$C$5,1)</f>
        <v>0.39178798950195493</v>
      </c>
      <c r="H14" s="18">
        <f>_xlfn.PERCENTRANK.INC(C$12:C$55,C14,2)</f>
        <v>0.37</v>
      </c>
    </row>
    <row r="15" spans="1:12">
      <c r="A15">
        <v>4</v>
      </c>
      <c r="B15">
        <v>1984</v>
      </c>
      <c r="C15">
        <v>3.6000000000000001</v>
      </c>
      <c r="D15" s="17">
        <f>$C$6*B15+$C$7</f>
        <v>3.1605708245243136</v>
      </c>
      <c r="E15" s="17">
        <f>C15-D15</f>
        <v>0.4394291754756865</v>
      </c>
      <c r="F15" s="5">
        <f>(C15-$C$4)/$C$5</f>
        <v>-0.33963572481465737</v>
      </c>
      <c r="G15" s="5">
        <f>_xlfn.NORM.DIST(C15,$C$4,$C$5,1)</f>
        <v>0.36706543559977611</v>
      </c>
      <c r="H15" s="18">
        <f>_xlfn.PERCENTRANK.INC(C$12:C$55,C15,2)</f>
        <v>0.34000000000000002</v>
      </c>
    </row>
    <row r="16" spans="1:12">
      <c r="A16" s="19">
        <v>5</v>
      </c>
      <c r="B16" s="19">
        <v>1985</v>
      </c>
      <c r="C16" s="20">
        <v>0.69999999999999996</v>
      </c>
      <c r="D16" s="17">
        <f>$C$6*B16+$C$7</f>
        <v>3.2125792811839347</v>
      </c>
      <c r="E16" s="21">
        <f>C16-D16</f>
        <v>-2.5125792811839345</v>
      </c>
      <c r="F16" s="5">
        <f>(C16-$C$4)/$C$5</f>
        <v>-2.2238756590037991</v>
      </c>
      <c r="G16" s="5">
        <f>_xlfn.NORM.DIST(C16,$C$4,$C$5,1)</f>
        <v>0.013078405585327616</v>
      </c>
      <c r="H16" s="22">
        <f>_xlfn.PERCENTRANK.INC(C$12:C$55,C16,2)</f>
        <v>0</v>
      </c>
    </row>
    <row r="17" spans="1:12">
      <c r="A17">
        <v>6</v>
      </c>
      <c r="B17">
        <v>1986</v>
      </c>
      <c r="C17">
        <v>2</v>
      </c>
      <c r="D17" s="17">
        <f>$C$6*B17+$C$7</f>
        <v>3.2645877378435557</v>
      </c>
      <c r="E17" s="17">
        <f>C17-D17</f>
        <v>-1.2645877378435557</v>
      </c>
      <c r="F17" s="5">
        <f>(C17-$C$4)/$C$5</f>
        <v>-1.379216378160391</v>
      </c>
      <c r="G17" s="5">
        <f>_xlfn.NORM.DIST(C17,$C$4,$C$5,1)</f>
        <v>0.083914024894297556</v>
      </c>
      <c r="H17" s="18">
        <f>_xlfn.PERCENTRANK.INC(C$12:C$55,C17,2)</f>
        <v>0.059999999999999998</v>
      </c>
    </row>
    <row r="18" spans="1:12">
      <c r="A18">
        <v>7</v>
      </c>
      <c r="B18">
        <v>1987</v>
      </c>
      <c r="C18">
        <v>1.6000000000000001</v>
      </c>
      <c r="D18" s="17">
        <f>$C$6*B18+$C$7</f>
        <v>3.3165961945031768</v>
      </c>
      <c r="E18" s="17">
        <f>C18-D18</f>
        <v>-1.7165961945031767</v>
      </c>
      <c r="F18" s="5">
        <f>(C18-$C$4)/$C$5</f>
        <v>-1.6391115414968243</v>
      </c>
      <c r="G18" s="5">
        <f>_xlfn.NORM.DIST(C18,$C$4,$C$5,1)</f>
        <v>0.050595015905089781</v>
      </c>
      <c r="H18" s="18">
        <f>_xlfn.PERCENTRANK.INC(C$12:C$55,C18,2)</f>
        <v>0.040000000000000001</v>
      </c>
    </row>
    <row r="19" spans="1:12">
      <c r="A19">
        <v>8</v>
      </c>
      <c r="B19">
        <v>1988</v>
      </c>
      <c r="C19">
        <v>5</v>
      </c>
      <c r="D19" s="17">
        <f>$C$6*B19+$C$7</f>
        <v>3.3686046511627978</v>
      </c>
      <c r="E19" s="17">
        <f>C19-D19</f>
        <v>1.6313953488372022</v>
      </c>
      <c r="F19" s="5">
        <f>(C19-$C$4)/$C$5</f>
        <v>0.56999734686285941</v>
      </c>
      <c r="G19" s="5">
        <f>_xlfn.NORM.DIST(C19,$C$4,$C$5,1)</f>
        <v>0.71566025120968479</v>
      </c>
      <c r="H19" s="18">
        <f>_xlfn.PERCENTRANK.INC(C$12:C$55,C19,2)</f>
        <v>0.67000000000000004</v>
      </c>
    </row>
    <row r="20" spans="1:12">
      <c r="A20">
        <v>9</v>
      </c>
      <c r="B20">
        <v>1989</v>
      </c>
      <c r="C20">
        <v>5.5999999999999996</v>
      </c>
      <c r="D20" s="17">
        <f>$C$6*B20+$C$7</f>
        <v>3.4206131078224189</v>
      </c>
      <c r="E20" s="17">
        <f>C20-D20</f>
        <v>2.1793868921775807</v>
      </c>
      <c r="F20" s="5">
        <f>(C20-$C$4)/$C$5</f>
        <v>0.95984009186750918</v>
      </c>
      <c r="G20" s="5">
        <f>_xlfn.NORM.DIST(C20,$C$4,$C$5,1)</f>
        <v>0.83143214946788302</v>
      </c>
      <c r="H20" s="18">
        <f>_xlfn.PERCENTRANK.INC(C$12:C$55,C20,2)</f>
        <v>0.81000000000000005</v>
      </c>
    </row>
    <row r="21" spans="1:12">
      <c r="A21" s="23">
        <v>10</v>
      </c>
      <c r="B21" s="23">
        <v>1990</v>
      </c>
      <c r="C21" s="23">
        <v>6.2000000000000002</v>
      </c>
      <c r="D21" s="17">
        <f>$C$6*B21+$C$7</f>
        <v>3.47262156448204</v>
      </c>
      <c r="E21" s="24">
        <f>C21-D21</f>
        <v>2.7273784355179602</v>
      </c>
      <c r="F21" s="5">
        <f>(C21-$C$4)/$C$5</f>
        <v>1.3496828368721596</v>
      </c>
      <c r="G21" s="5">
        <f>_xlfn.NORM.DIST(C21,$C$4,$C$5,1)</f>
        <v>0.91144112999413096</v>
      </c>
      <c r="H21" s="18">
        <f>_xlfn.PERCENTRANK.INC(C$12:C$55,C21,2)</f>
        <v>0.88</v>
      </c>
    </row>
    <row r="22" spans="1:12">
      <c r="A22">
        <v>11</v>
      </c>
      <c r="B22">
        <v>1991</v>
      </c>
      <c r="C22">
        <v>2.5</v>
      </c>
      <c r="D22" s="17">
        <f>$C$6*B22+$C$7</f>
        <v>3.5246300211416468</v>
      </c>
      <c r="E22" s="17">
        <f>C22-D22</f>
        <v>-1.0246300211416468</v>
      </c>
      <c r="F22" s="5">
        <f>(C22-$C$4)/$C$5</f>
        <v>-1.0543474239898492</v>
      </c>
      <c r="G22" s="5">
        <f>_xlfn.NORM.DIST(C22,$C$4,$C$5,1)</f>
        <v>0.14586194193020452</v>
      </c>
      <c r="H22" s="18">
        <f>_xlfn.PERCENTRANK.INC(C$12:C$55,C22,2)</f>
        <v>0.13</v>
      </c>
    </row>
    <row r="23" spans="1:12">
      <c r="A23">
        <v>12</v>
      </c>
      <c r="B23">
        <v>1992</v>
      </c>
      <c r="C23">
        <v>3.7999999999999998</v>
      </c>
      <c r="D23" s="17">
        <f>$C$6*B23+$C$7</f>
        <v>3.5766384778012679</v>
      </c>
      <c r="E23" s="17">
        <f>C23-D23</f>
        <v>0.22336152219873195</v>
      </c>
      <c r="F23" s="5">
        <f>(C23-$C$4)/$C$5</f>
        <v>-0.20968814314644088</v>
      </c>
      <c r="G23" s="5">
        <f>_xlfn.NORM.DIST(C23,$C$4,$C$5,1)</f>
        <v>0.4169555401047878</v>
      </c>
      <c r="H23" s="18">
        <f>_xlfn.PERCENTRANK.INC(C$12:C$55,C23,2)</f>
        <v>0.39000000000000001</v>
      </c>
    </row>
    <row r="24" spans="1:12">
      <c r="A24">
        <v>13</v>
      </c>
      <c r="B24">
        <v>1993</v>
      </c>
      <c r="C24">
        <v>4</v>
      </c>
      <c r="D24" s="17">
        <f>$C$6*B24+$C$7</f>
        <v>3.6286469344608889</v>
      </c>
      <c r="E24" s="17">
        <f>C24-D24</f>
        <v>0.37135306553911107</v>
      </c>
      <c r="F24" s="5">
        <f>(C24-$C$4)/$C$5</f>
        <v>-0.079740561478224073</v>
      </c>
      <c r="G24" s="5">
        <f>_xlfn.NORM.DIST(C24,$C$4,$C$5,1)</f>
        <v>0.46822179937719283</v>
      </c>
      <c r="H24" s="18">
        <f>_xlfn.PERCENTRANK.INC(C$12:C$55,C24,2)</f>
        <v>0.44</v>
      </c>
    </row>
    <row r="25" spans="1:12">
      <c r="A25">
        <v>14</v>
      </c>
      <c r="B25">
        <v>1994</v>
      </c>
      <c r="C25">
        <v>4.4000000000000004</v>
      </c>
      <c r="D25" s="17">
        <f>$C$6*B25+$C$7</f>
        <v>3.68065539112051</v>
      </c>
      <c r="E25" s="17">
        <f>C25-D25</f>
        <v>0.71934460887949037</v>
      </c>
      <c r="F25" s="5">
        <f>(C25-$C$4)/$C$5</f>
        <v>0.18015460185820953</v>
      </c>
      <c r="G25" s="5">
        <f>_xlfn.NORM.DIST(C25,$C$4,$C$5,1)</f>
        <v>0.5714844011529665</v>
      </c>
      <c r="H25" s="18">
        <f>_xlfn.PERCENTRANK.INC(C$12:C$55,C25,2)</f>
        <v>0.55000000000000004</v>
      </c>
    </row>
    <row r="26" spans="1:12">
      <c r="A26">
        <v>15</v>
      </c>
      <c r="B26">
        <v>1995</v>
      </c>
      <c r="C26">
        <v>5.5</v>
      </c>
      <c r="D26" s="17">
        <f>$C$6*B26+$C$7</f>
        <v>3.7326638477801311</v>
      </c>
      <c r="E26" s="17">
        <f>C26-D26</f>
        <v>1.7673361522198689</v>
      </c>
      <c r="F26" s="5">
        <f>(C26-$C$4)/$C$5</f>
        <v>0.89486630103340115</v>
      </c>
      <c r="G26" s="5">
        <f>_xlfn.NORM.DIST(C26,$C$4,$C$5,1)</f>
        <v>0.81457071854763319</v>
      </c>
      <c r="H26" s="18">
        <f>_xlfn.PERCENTRANK.INC(C$12:C$55,C26,2)</f>
        <v>0.79000000000000004</v>
      </c>
    </row>
    <row r="27" spans="1:12">
      <c r="A27">
        <v>16</v>
      </c>
      <c r="B27">
        <v>1996</v>
      </c>
      <c r="C27">
        <v>1.5</v>
      </c>
      <c r="D27" s="17">
        <f>$C$6*B27+$C$7</f>
        <v>3.7846723044397521</v>
      </c>
      <c r="E27" s="17">
        <f>C27-D27</f>
        <v>-2.2846723044397521</v>
      </c>
      <c r="F27" s="5">
        <f>(C27-$C$4)/$C$5</f>
        <v>-1.7040853323309326</v>
      </c>
      <c r="G27" s="5">
        <f>_xlfn.NORM.DIST(C27,$C$4,$C$5,1)</f>
        <v>0.044182573224321189</v>
      </c>
      <c r="H27" s="18">
        <f>_xlfn.PERCENTRANK.INC(C$12:C$55,C27,2)</f>
        <v>0.02</v>
      </c>
    </row>
    <row r="28" spans="1:12">
      <c r="A28">
        <v>17</v>
      </c>
      <c r="B28">
        <v>1997</v>
      </c>
      <c r="C28">
        <v>2.2999999999999998</v>
      </c>
      <c r="D28" s="17">
        <f>$C$6*B28+$C$7</f>
        <v>3.8366807610993732</v>
      </c>
      <c r="E28" s="17">
        <f>C28-D28</f>
        <v>-1.5366807610993733</v>
      </c>
      <c r="F28" s="5">
        <f>(C28-$C$4)/$C$5</f>
        <v>-1.1842950056580661</v>
      </c>
      <c r="G28" s="5">
        <f>_xlfn.NORM.DIST(C28,$C$4,$C$5,1)</f>
        <v>0.11814815257760405</v>
      </c>
      <c r="H28" s="18">
        <f>_xlfn.PERCENTRANK.INC(C$12:C$55,C28,2)</f>
        <v>0.11</v>
      </c>
    </row>
    <row r="29" spans="1:12">
      <c r="A29">
        <v>18</v>
      </c>
      <c r="B29">
        <v>1998</v>
      </c>
      <c r="C29">
        <v>5.2999999999999998</v>
      </c>
      <c r="D29" s="17">
        <f>$C$6*B29+$C$7</f>
        <v>3.8886892177589942</v>
      </c>
      <c r="E29" s="17">
        <f>C29-D29</f>
        <v>1.4113107822410056</v>
      </c>
      <c r="F29" s="5">
        <f>(C29-$C$4)/$C$5</f>
        <v>0.7649187193651843</v>
      </c>
      <c r="G29" s="5">
        <f>_xlfn.NORM.DIST(C29,$C$4,$C$5,1)</f>
        <v>0.7778400268354202</v>
      </c>
      <c r="H29" s="18">
        <f>_xlfn.PERCENTRANK.INC(C$12:C$55,C29,2)</f>
        <v>0.73999999999999999</v>
      </c>
    </row>
    <row r="30" spans="1:12">
      <c r="A30">
        <v>19</v>
      </c>
      <c r="B30">
        <v>1999</v>
      </c>
      <c r="C30">
        <v>4.5</v>
      </c>
      <c r="D30" s="17">
        <f>$C$6*B30+$C$7</f>
        <v>3.9406976744186153</v>
      </c>
      <c r="E30" s="17">
        <f>C30-D30</f>
        <v>0.55930232558138471</v>
      </c>
      <c r="F30" s="5">
        <f>(C30-$C$4)/$C$5</f>
        <v>0.24512839269231765</v>
      </c>
      <c r="G30" s="5">
        <f>_xlfn.NORM.DIST(C30,$C$4,$C$5,1)</f>
        <v>0.59682149037331444</v>
      </c>
      <c r="H30" s="18">
        <f>_xlfn.PERCENTRANK.INC(C$12:C$55,C30,2)</f>
        <v>0.57999999999999996</v>
      </c>
    </row>
    <row r="31" spans="1:12">
      <c r="A31">
        <v>20</v>
      </c>
      <c r="B31">
        <v>2000</v>
      </c>
      <c r="C31">
        <v>4.7999999999999998</v>
      </c>
      <c r="D31" s="17">
        <f>$C$6*B31+$C$7</f>
        <v>3.9927061310782221</v>
      </c>
      <c r="E31" s="17">
        <f>C31-D31</f>
        <v>0.80729386892177768</v>
      </c>
      <c r="F31" s="5">
        <f>(C31-$C$4)/$C$5</f>
        <v>0.44004976519464256</v>
      </c>
      <c r="G31" s="5">
        <f>_xlfn.NORM.DIST(C31,$C$4,$C$5,1)</f>
        <v>0.67004946785500263</v>
      </c>
      <c r="H31" s="18">
        <f>_xlfn.PERCENTRANK.INC(C$12:C$55,C31,2)</f>
        <v>0.62</v>
      </c>
    </row>
    <row r="32" spans="1:12">
      <c r="A32">
        <v>21</v>
      </c>
      <c r="B32">
        <v>2001</v>
      </c>
      <c r="C32">
        <v>4.7000000000000002</v>
      </c>
      <c r="D32" s="17">
        <f>$C$6*B32+$C$7</f>
        <v>4.0447145877378432</v>
      </c>
      <c r="E32" s="17">
        <f>C32-D32</f>
        <v>0.65528541226215697</v>
      </c>
      <c r="F32" s="5">
        <f>(C32-$C$4)/$C$5</f>
        <v>0.37507597436053447</v>
      </c>
      <c r="G32" s="5">
        <f>_xlfn.NORM.DIST(C32,$C$4,$C$5,1)</f>
        <v>0.64619801772322127</v>
      </c>
      <c r="H32" s="18">
        <f>_xlfn.PERCENTRANK.INC(C$12:C$55,C32,2)</f>
        <v>0.59999999999999998</v>
      </c>
    </row>
    <row r="33" spans="1:12">
      <c r="A33">
        <v>22</v>
      </c>
      <c r="B33">
        <v>2002</v>
      </c>
      <c r="C33">
        <v>5.0999999999999996</v>
      </c>
      <c r="D33" s="17">
        <f>$C$6*B33+$C$7</f>
        <v>4.0967230443974643</v>
      </c>
      <c r="E33" s="17">
        <f>C33-D33</f>
        <v>1.0032769556025354</v>
      </c>
      <c r="F33" s="5">
        <f>(C33-$C$4)/$C$5</f>
        <v>0.63497113769696745</v>
      </c>
      <c r="G33" s="5">
        <f>_xlfn.NORM.DIST(C33,$C$4,$C$5,1)</f>
        <v>0.73727638041609755</v>
      </c>
      <c r="H33" s="18">
        <f>_xlfn.PERCENTRANK.INC(C$12:C$55,C33,2)</f>
        <v>0.69000000000000006</v>
      </c>
    </row>
    <row r="34" spans="1:12">
      <c r="A34">
        <v>23</v>
      </c>
      <c r="B34">
        <v>2003</v>
      </c>
      <c r="C34">
        <v>3.2999999999999998</v>
      </c>
      <c r="D34" s="17">
        <f>$C$6*B34+$C$7</f>
        <v>4.1487315010570853</v>
      </c>
      <c r="E34" s="17">
        <f>C34-D34</f>
        <v>-0.8487315010570855</v>
      </c>
      <c r="F34" s="5">
        <f>(C34-$C$4)/$C$5</f>
        <v>-0.53455709731698264</v>
      </c>
      <c r="G34" s="5">
        <f>_xlfn.NORM.DIST(C34,$C$4,$C$5,1)</f>
        <v>0.29647807858849362</v>
      </c>
      <c r="H34" s="18">
        <f>_xlfn.PERCENTRANK.INC(C$12:C$55,C34,2)</f>
        <v>0.29999999999999999</v>
      </c>
    </row>
    <row r="35" spans="1:12">
      <c r="A35">
        <v>24</v>
      </c>
      <c r="B35">
        <v>2004</v>
      </c>
      <c r="C35">
        <v>4.2999999999999998</v>
      </c>
      <c r="D35" s="17">
        <f>$C$6*B35+$C$7</f>
        <v>4.2007399577167064</v>
      </c>
      <c r="E35" s="17">
        <f>C35-D35</f>
        <v>0.099260042283293437</v>
      </c>
      <c r="F35" s="5">
        <f>(C35-$C$4)/$C$5</f>
        <v>0.11518081102410085</v>
      </c>
      <c r="G35" s="5">
        <f>_xlfn.NORM.DIST(C35,$C$4,$C$5,1)</f>
        <v>0.54584909598771314</v>
      </c>
      <c r="H35" s="18">
        <f>_xlfn.PERCENTRANK.INC(C$12:C$55,C35,2)</f>
        <v>0.53000000000000003</v>
      </c>
    </row>
    <row r="36" spans="1:12">
      <c r="A36">
        <v>25</v>
      </c>
      <c r="B36">
        <v>2005</v>
      </c>
      <c r="C36">
        <v>3.5</v>
      </c>
      <c r="D36" s="17">
        <f>$C$6*B36+$C$7</f>
        <v>4.2527484143763274</v>
      </c>
      <c r="E36" s="17">
        <f>C36-D36</f>
        <v>-0.75274841437632745</v>
      </c>
      <c r="F36" s="5">
        <f>(C36-$C$4)/$C$5</f>
        <v>-0.40460951564876579</v>
      </c>
      <c r="G36" s="5">
        <f>_xlfn.NORM.DIST(C36,$C$4,$C$5,1)</f>
        <v>0.34288228143060062</v>
      </c>
      <c r="H36" s="18">
        <f>_xlfn.PERCENTRANK.INC(C$12:C$55,C36,2)</f>
        <v>0.32000000000000001</v>
      </c>
    </row>
    <row r="37" spans="1:12">
      <c r="A37">
        <v>26</v>
      </c>
      <c r="B37">
        <v>2006</v>
      </c>
      <c r="C37">
        <v>2.6000000000000001</v>
      </c>
      <c r="D37" s="17">
        <f>$C$6*B37+$C$7</f>
        <v>4.3047568710359485</v>
      </c>
      <c r="E37" s="17">
        <f>C37-D37</f>
        <v>-1.7047568710359484</v>
      </c>
      <c r="F37" s="5">
        <f>(C37-$C$4)/$C$5</f>
        <v>-0.98937363315574078</v>
      </c>
      <c r="G37" s="5">
        <f>_xlfn.NORM.DIST(C37,$C$4,$C$5,1)</f>
        <v>0.16124018498557455</v>
      </c>
      <c r="H37" s="18">
        <f>_xlfn.PERCENTRANK.INC(C$12:C$55,C37,2)</f>
        <v>0.17999999999999999</v>
      </c>
    </row>
    <row r="38" spans="1:12">
      <c r="A38" s="19">
        <v>27</v>
      </c>
      <c r="B38" s="19">
        <v>2007</v>
      </c>
      <c r="C38" s="20">
        <v>6.7999999999999998</v>
      </c>
      <c r="D38" s="17">
        <f>$C$6*B38+$C$7</f>
        <v>4.3567653276955696</v>
      </c>
      <c r="E38" s="21">
        <f>C38-D38</f>
        <v>2.4432346723044303</v>
      </c>
      <c r="F38" s="5">
        <f>(C38-$C$4)/$C$5</f>
        <v>1.7395255818768094</v>
      </c>
      <c r="G38" s="5">
        <f>_xlfn.NORM.DIST(C38,$C$4,$C$5,1)</f>
        <v>0.959028821779359</v>
      </c>
      <c r="H38" s="22">
        <f>_xlfn.PERCENTRANK.INC(C$12:C$55,C38,2)</f>
        <v>1</v>
      </c>
    </row>
    <row r="39" spans="1:12">
      <c r="A39">
        <v>28</v>
      </c>
      <c r="B39">
        <v>2008</v>
      </c>
      <c r="C39">
        <v>5.7000000000000002</v>
      </c>
      <c r="D39" s="17">
        <f>$C$6*B39+$C$7</f>
        <v>4.4087737843551906</v>
      </c>
      <c r="E39" s="17">
        <f>C39-D39</f>
        <v>1.2912262156448095</v>
      </c>
      <c r="F39" s="5">
        <f>(C39-$C$4)/$C$5</f>
        <v>1.024813882701618</v>
      </c>
      <c r="G39" s="5">
        <f>_xlfn.NORM.DIST(C39,$C$4,$C$5,1)</f>
        <v>0.84727449268141752</v>
      </c>
      <c r="H39" s="18">
        <f>_xlfn.PERCENTRANK.INC(C$12:C$55,C39,2)</f>
        <v>0.85999999999999999</v>
      </c>
    </row>
    <row r="40" spans="1:12">
      <c r="A40">
        <v>29</v>
      </c>
      <c r="B40">
        <v>2009</v>
      </c>
      <c r="C40">
        <v>2.5</v>
      </c>
      <c r="D40" s="17">
        <f>$C$6*B40+$C$7</f>
        <v>4.4607822410147975</v>
      </c>
      <c r="E40" s="17">
        <f>C40-D40</f>
        <v>-1.9607822410147975</v>
      </c>
      <c r="F40" s="5">
        <f>(C40-$C$4)/$C$5</f>
        <v>-1.0543474239898492</v>
      </c>
      <c r="G40" s="5">
        <f>_xlfn.NORM.DIST(C40,$C$4,$C$5,1)</f>
        <v>0.14586194193020452</v>
      </c>
      <c r="H40" s="18">
        <f>_xlfn.PERCENTRANK.INC(C$12:C$55,C40,2)</f>
        <v>0.13</v>
      </c>
    </row>
    <row r="41" spans="1:12">
      <c r="A41" s="23">
        <v>30</v>
      </c>
      <c r="B41" s="23">
        <v>2010</v>
      </c>
      <c r="C41" s="23">
        <v>2</v>
      </c>
      <c r="D41" s="17">
        <f>$C$6*B41+$C$7</f>
        <v>4.5127906976744185</v>
      </c>
      <c r="E41" s="24">
        <f>C41-D41</f>
        <v>-2.5127906976744185</v>
      </c>
      <c r="F41" s="5">
        <f>(C41-$C$4)/$C$5</f>
        <v>-1.379216378160391</v>
      </c>
      <c r="G41" s="5">
        <f>_xlfn.NORM.DIST(C41,$C$4,$C$5,1)</f>
        <v>0.083914024894297556</v>
      </c>
      <c r="H41" s="18">
        <f>_xlfn.PERCENTRANK.INC(C$12:C$55,C41,2)</f>
        <v>0.059999999999999998</v>
      </c>
    </row>
    <row r="42" spans="1:12">
      <c r="A42">
        <v>31</v>
      </c>
      <c r="B42">
        <v>2011</v>
      </c>
      <c r="C42">
        <v>2.8999999999999999</v>
      </c>
      <c r="D42" s="17">
        <f>$C$6*B42+$C$7</f>
        <v>4.5647991543340396</v>
      </c>
      <c r="E42" s="17">
        <f>C42-D42</f>
        <v>-1.6647991543340397</v>
      </c>
      <c r="F42" s="5">
        <f>(C42-$C$4)/$C$5</f>
        <v>-0.7944522606534159</v>
      </c>
      <c r="G42" s="5">
        <f>_xlfn.NORM.DIST(C42,$C$4,$C$5,1)</f>
        <v>0.21346609520212062</v>
      </c>
      <c r="H42" s="18">
        <f>_xlfn.PERCENTRANK.INC(C$12:C$55,C42,2)</f>
        <v>0.25</v>
      </c>
    </row>
    <row r="43" spans="1:12">
      <c r="A43">
        <v>32</v>
      </c>
      <c r="B43">
        <v>2012</v>
      </c>
      <c r="C43">
        <v>4.0999999999999996</v>
      </c>
      <c r="D43" s="17">
        <f>$C$6*B43+$C$7</f>
        <v>4.6168076109936607</v>
      </c>
      <c r="E43" s="17">
        <f>C43-D43</f>
        <v>-0.51680761099366102</v>
      </c>
      <c r="F43" s="5">
        <f>(C43-$C$4)/$C$5</f>
        <v>-0.014766770644115952</v>
      </c>
      <c r="G43" s="5">
        <f>_xlfn.NORM.DIST(C43,$C$4,$C$5,1)</f>
        <v>0.49410912493744596</v>
      </c>
      <c r="H43" s="18">
        <f>_xlfn.PERCENTRANK.INC(C$12:C$55,C43,2)</f>
        <v>0.51000000000000001</v>
      </c>
    </row>
    <row r="44" spans="1:12">
      <c r="A44">
        <v>33</v>
      </c>
      <c r="B44">
        <v>2013</v>
      </c>
      <c r="C44">
        <v>3.1000000000000001</v>
      </c>
      <c r="D44" s="17">
        <f>$C$6*B44+$C$7</f>
        <v>4.6688160676532817</v>
      </c>
      <c r="E44" s="17">
        <f>C44-D44</f>
        <v>-1.5688160676532816</v>
      </c>
      <c r="F44" s="5">
        <f>(C44-$C$4)/$C$5</f>
        <v>-0.66450467898519916</v>
      </c>
      <c r="G44" s="5">
        <f>_xlfn.NORM.DIST(C44,$C$4,$C$5,1)</f>
        <v>0.25318367762063176</v>
      </c>
      <c r="H44" s="18">
        <f>_xlfn.PERCENTRANK.INC(C$12:C$55,C44,2)</f>
        <v>0.27000000000000002</v>
      </c>
    </row>
    <row r="45" spans="1:12">
      <c r="A45">
        <v>34</v>
      </c>
      <c r="B45">
        <v>2014</v>
      </c>
      <c r="C45">
        <v>6.4000000000000004</v>
      </c>
      <c r="D45" s="17">
        <f>$C$6*B45+$C$7</f>
        <v>4.7208245243129028</v>
      </c>
      <c r="E45" s="17">
        <f>C45-D45</f>
        <v>1.6791754756870976</v>
      </c>
      <c r="F45" s="5">
        <f>(C45-$C$4)/$C$5</f>
        <v>1.4796304185403764</v>
      </c>
      <c r="G45" s="5">
        <f>_xlfn.NORM.DIST(C45,$C$4,$C$5,1)</f>
        <v>0.93051404796370063</v>
      </c>
      <c r="H45" s="18">
        <f>_xlfn.PERCENTRANK.INC(C$12:C$55,C45,2)</f>
        <v>0.90000000000000002</v>
      </c>
    </row>
    <row r="46" spans="1:12">
      <c r="A46">
        <v>35</v>
      </c>
      <c r="B46">
        <v>2015</v>
      </c>
      <c r="C46">
        <v>3.7999999999999998</v>
      </c>
      <c r="D46" s="17">
        <f>$C$6*B46+$C$7</f>
        <v>4.7728329809725238</v>
      </c>
      <c r="E46" s="17">
        <f>C46-D46</f>
        <v>-0.97283298097252402</v>
      </c>
      <c r="F46" s="5">
        <f>(C46-$C$4)/$C$5</f>
        <v>-0.20968814314644088</v>
      </c>
      <c r="G46" s="5">
        <f>_xlfn.NORM.DIST(C46,$C$4,$C$5,1)</f>
        <v>0.4169555401047878</v>
      </c>
      <c r="H46" s="18">
        <f>_xlfn.PERCENTRANK.INC(C$12:C$55,C46,2)</f>
        <v>0.39000000000000001</v>
      </c>
    </row>
    <row r="47" spans="1:12">
      <c r="A47">
        <v>36</v>
      </c>
      <c r="B47">
        <v>2016</v>
      </c>
      <c r="C47">
        <v>6.5</v>
      </c>
      <c r="D47" s="17">
        <f>$C$6*B47+$C$7</f>
        <v>4.8248414376321449</v>
      </c>
      <c r="E47" s="17">
        <f>C47-D47</f>
        <v>1.6751585623678551</v>
      </c>
      <c r="F47" s="5">
        <f>(C47-$C$4)/$C$5</f>
        <v>1.5446042093744845</v>
      </c>
      <c r="G47" s="5">
        <f>_xlfn.NORM.DIST(C47,$C$4,$C$5,1)</f>
        <v>0.93877898629723744</v>
      </c>
      <c r="H47" s="18">
        <f>_xlfn.PERCENTRANK.INC(C$12:C$55,C47,2)</f>
        <v>0.96999999999999997</v>
      </c>
    </row>
    <row r="48" spans="1:12">
      <c r="A48">
        <v>37</v>
      </c>
      <c r="B48">
        <v>2017</v>
      </c>
      <c r="C48">
        <v>4</v>
      </c>
      <c r="D48" s="17">
        <f>$C$6*B48+$C$7</f>
        <v>4.876849894291766</v>
      </c>
      <c r="E48" s="17">
        <f>C48-D48</f>
        <v>-0.87684989429176596</v>
      </c>
      <c r="F48" s="5">
        <f>(C48-$C$4)/$C$5</f>
        <v>-0.079740561478224073</v>
      </c>
      <c r="G48" s="5">
        <f>_xlfn.NORM.DIST(C48,$C$4,$C$5,1)</f>
        <v>0.46822179937719283</v>
      </c>
      <c r="H48" s="18">
        <f>_xlfn.PERCENTRANK.INC(C$12:C$55,C48,2)</f>
        <v>0.44</v>
      </c>
    </row>
    <row r="49" spans="1:12">
      <c r="A49">
        <v>38</v>
      </c>
      <c r="B49">
        <v>2018</v>
      </c>
      <c r="C49">
        <v>4</v>
      </c>
      <c r="D49" s="17">
        <f>$C$6*B49+$C$7</f>
        <v>4.9288583509513728</v>
      </c>
      <c r="E49" s="17">
        <f>C49-D49</f>
        <v>-0.92885835095137281</v>
      </c>
      <c r="F49" s="5">
        <f>(C49-$C$4)/$C$5</f>
        <v>-0.079740561478224073</v>
      </c>
      <c r="G49" s="5">
        <f>_xlfn.NORM.DIST(C49,$C$4,$C$5,1)</f>
        <v>0.46822179937719283</v>
      </c>
      <c r="H49" s="18">
        <f>_xlfn.PERCENTRANK.INC(C$12:C$55,C49,2)</f>
        <v>0.44</v>
      </c>
    </row>
    <row r="50" spans="1:12">
      <c r="A50">
        <v>39</v>
      </c>
      <c r="B50">
        <v>2019</v>
      </c>
      <c r="C50">
        <v>5.2999999999999998</v>
      </c>
      <c r="D50" s="17">
        <f>$C$6*B50+$C$7</f>
        <v>4.9808668076109939</v>
      </c>
      <c r="E50" s="17">
        <f>C50-D50</f>
        <v>0.31913319238900595</v>
      </c>
      <c r="F50" s="5">
        <f>(C50-$C$4)/$C$5</f>
        <v>0.7649187193651843</v>
      </c>
      <c r="G50" s="5">
        <f>_xlfn.NORM.DIST(C50,$C$4,$C$5,1)</f>
        <v>0.7778400268354202</v>
      </c>
      <c r="H50" s="18">
        <f>_xlfn.PERCENTRANK.INC(C$12:C$55,C50,2)</f>
        <v>0.73999999999999999</v>
      </c>
    </row>
    <row r="51" spans="1:12">
      <c r="A51">
        <v>40</v>
      </c>
      <c r="B51">
        <v>2020</v>
      </c>
      <c r="C51">
        <v>6.4000000000000004</v>
      </c>
      <c r="D51" s="17">
        <f>$C$6*B51+$C$7</f>
        <v>5.0328752642706149</v>
      </c>
      <c r="E51" s="17">
        <f>C51-D51</f>
        <v>1.3671247357293854</v>
      </c>
      <c r="F51" s="5">
        <f>(C51-$C$4)/$C$5</f>
        <v>1.4796304185403764</v>
      </c>
      <c r="G51" s="5">
        <f>_xlfn.NORM.DIST(C51,$C$4,$C$5,1)</f>
        <v>0.93051404796370063</v>
      </c>
      <c r="H51" s="18">
        <f>_xlfn.PERCENTRANK.INC(C$12:C$55,C51,2)</f>
        <v>0.90000000000000002</v>
      </c>
    </row>
    <row r="52" spans="1:12">
      <c r="A52">
        <v>41</v>
      </c>
      <c r="B52">
        <v>2021</v>
      </c>
      <c r="C52">
        <v>4.7999999999999998</v>
      </c>
      <c r="D52" s="17">
        <f>$C$6*B52+$C$7</f>
        <v>5.084883720930236</v>
      </c>
      <c r="E52" s="17">
        <f>C52-D52</f>
        <v>-0.28488372093023617</v>
      </c>
      <c r="F52" s="5">
        <f>(C52-$C$4)/$C$5</f>
        <v>0.44004976519464256</v>
      </c>
      <c r="G52" s="5">
        <f>_xlfn.NORM.DIST(C52,$C$4,$C$5,1)</f>
        <v>0.67004946785500263</v>
      </c>
      <c r="H52" s="18">
        <f>_xlfn.PERCENTRANK.INC(C$12:C$55,C52,2)</f>
        <v>0.62</v>
      </c>
    </row>
    <row r="53" spans="1:12">
      <c r="A53">
        <v>42</v>
      </c>
      <c r="B53">
        <v>2022</v>
      </c>
      <c r="C53">
        <v>5.5999999999999996</v>
      </c>
      <c r="D53" s="17">
        <f>$C$6*B53+$C$7</f>
        <v>5.1368921775898571</v>
      </c>
      <c r="E53" s="17">
        <f>C53-D53</f>
        <v>0.46310782241014259</v>
      </c>
      <c r="F53" s="5">
        <f>(C53-$C$4)/$C$5</f>
        <v>0.95984009186750918</v>
      </c>
      <c r="G53" s="5">
        <f>_xlfn.NORM.DIST(C53,$C$4,$C$5,1)</f>
        <v>0.83143214946788302</v>
      </c>
      <c r="H53" s="18">
        <f>_xlfn.PERCENTRANK.INC(C$12:C$55,C53,2)</f>
        <v>0.81000000000000005</v>
      </c>
    </row>
    <row r="54" spans="1:12">
      <c r="A54">
        <v>43</v>
      </c>
      <c r="B54">
        <v>2023</v>
      </c>
      <c r="C54">
        <v>5.2000000000000002</v>
      </c>
      <c r="D54" s="17">
        <f>$C$6*B54+$C$7</f>
        <v>5.1889006342494781</v>
      </c>
      <c r="E54" s="17">
        <f>C54-D54</f>
        <v>0.011099365750522061</v>
      </c>
      <c r="F54" s="5">
        <f>(C54-$C$4)/$C$5</f>
        <v>0.69994492853107615</v>
      </c>
      <c r="G54" s="5">
        <f>_xlfn.NORM.DIST(C54,$C$4,$C$5,1)</f>
        <v>0.75801915116268503</v>
      </c>
      <c r="H54" s="18">
        <f>_xlfn.PERCENTRANK.INC(C$12:C$55,C54,2)</f>
        <v>0.71999999999999997</v>
      </c>
    </row>
    <row r="55" spans="1:12">
      <c r="A55">
        <v>44</v>
      </c>
      <c r="B55">
        <v>2024</v>
      </c>
      <c r="C55">
        <v>6.4000000000000004</v>
      </c>
      <c r="D55" s="17">
        <f>$C$6*B55+$C$7</f>
        <v>5.2409090909090992</v>
      </c>
      <c r="E55" s="17">
        <f>C55-D55</f>
        <v>1.1590909090909012</v>
      </c>
      <c r="F55" s="5">
        <f>(C55-$C$4)/$C$5</f>
        <v>1.4796304185403764</v>
      </c>
      <c r="G55" s="5">
        <f>_xlfn.NORM.DIST(C55,$C$4,$C$5,1)</f>
        <v>0.93051404796370063</v>
      </c>
      <c r="H55" s="18">
        <f>_xlfn.PERCENTRANK.INC(C$12:C$55,C55,2)</f>
        <v>0.90000000000000002</v>
      </c>
    </row>
    <row r="56" spans="1:12">
      <c r="A56" s="13">
        <v>0</v>
      </c>
      <c r="B56" s="13">
        <v>-9999</v>
      </c>
      <c r="C56" s="14">
        <v>7</v>
      </c>
      <c r="D56" s="13"/>
      <c r="E56" s="13"/>
      <c r="F56" s="10"/>
      <c r="G56" s="10">
        <f>_xlfn.NORM.DIST(C56,$C$4,$C$5,1)</f>
        <v>0.96922149304757954</v>
      </c>
      <c r="H56" s="13"/>
    </row>
    <row r="57" spans="1:12">
      <c r="A57" s="13">
        <v>0</v>
      </c>
      <c r="B57" s="13">
        <v>-9999</v>
      </c>
      <c r="C57" s="14">
        <v>7.5</v>
      </c>
      <c r="D57" s="13"/>
      <c r="E57" s="13"/>
      <c r="F57" s="10"/>
      <c r="G57" s="10">
        <f>_xlfn.NORM.DIST(C57,$C$4,$C$5,1)</f>
        <v>0.98589458813833486</v>
      </c>
      <c r="H57" s="13"/>
    </row>
    <row r="58" spans="1:12">
      <c r="A58" s="13">
        <v>0</v>
      </c>
      <c r="B58" s="13">
        <v>-9999</v>
      </c>
      <c r="C58" s="14">
        <v>8</v>
      </c>
      <c r="D58" s="13"/>
      <c r="E58" s="13"/>
      <c r="F58" s="10"/>
      <c r="G58" s="10">
        <f>_xlfn.NORM.DIST(C58,$C$4,$C$5,1)</f>
        <v>0.99411909369290163</v>
      </c>
      <c r="H58" s="1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>
    <mergeCell ref="A7:B7"/>
    <mergeCell ref="A6:B6"/>
    <mergeCell ref="E6:G6"/>
    <mergeCell ref="A5:B5"/>
    <mergeCell ref="E5:G5"/>
    <mergeCell ref="A4:B4"/>
    <mergeCell ref="E4:G4"/>
    <mergeCell ref="A2:G2"/>
    <mergeCell ref="A1:G1"/>
  </mergeCells>
  <printOptions/>
  <pageMargins left="1" right="1" top="1.6666666666666667" bottom="1.6666666666666667" header="1" footer="1"/>
  <pageSetup blackAndWhite="0" cellComments="asDisplayed" draft="0" errors="displayed" fitToHeight="0" fitToWidth="0" orientation="portrait" pageOrder="downThenOver" paperSize="9" scale="100" useFirstPageNumb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gnumeric</Application>
  <AppVersion>1.1257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2025-12-07T15:42:22Z</dcterms:modified>
  <dcterms:created xsi:type="dcterms:W3CDTF">2025-12-06T13:45:22Z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